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AppData\Local\Temp\"/>
    </mc:Choice>
  </mc:AlternateContent>
  <xr:revisionPtr revIDLastSave="0" documentId="13_ncr:1_{4421F21B-65D9-4029-96D8-F093F243738E}" xr6:coauthVersionLast="45" xr6:coauthVersionMax="45" xr10:uidLastSave="{00000000-0000-0000-0000-000000000000}"/>
  <bookViews>
    <workbookView xWindow="18435" yWindow="300" windowWidth="10050" windowHeight="15300" xr2:uid="{0F290A1B-8326-4AF7-8796-B41376511987}"/>
  </bookViews>
  <sheets>
    <sheet name="Sheet1" sheetId="1" r:id="rId1"/>
  </sheets>
  <definedNames>
    <definedName name="_xlnm.Print_Titles" localSheetId="0">Sheet1!$A:$G,Sheet1!$1:$2</definedName>
    <definedName name="QBCANSUPPORTUPDATE" localSheetId="0">FALSE</definedName>
    <definedName name="QBCOMPANYFILENAME" localSheetId="0">"F:\QB Data\Highland Oaks.qbw"</definedName>
    <definedName name="QBENDDATE" localSheetId="0">20191011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"47aaa8c1f9ea4ab4921d7c6d91fa6412"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1</definedName>
    <definedName name="QBROWHEADERS" localSheetId="0">7</definedName>
    <definedName name="QBSTARTDATE" localSheetId="0">20190101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 l="1"/>
  <c r="L37" i="1"/>
  <c r="J37" i="1"/>
  <c r="H37" i="1"/>
  <c r="N36" i="1"/>
  <c r="L36" i="1"/>
  <c r="J36" i="1"/>
  <c r="H36" i="1"/>
  <c r="N35" i="1"/>
  <c r="L35" i="1"/>
  <c r="J35" i="1"/>
  <c r="H35" i="1"/>
  <c r="N34" i="1"/>
  <c r="L34" i="1"/>
  <c r="N33" i="1"/>
  <c r="L33" i="1"/>
  <c r="N32" i="1"/>
  <c r="L32" i="1"/>
  <c r="N31" i="1"/>
  <c r="L31" i="1"/>
  <c r="N30" i="1"/>
  <c r="L30" i="1"/>
  <c r="N29" i="1"/>
  <c r="L29" i="1"/>
  <c r="J29" i="1"/>
  <c r="H29" i="1"/>
  <c r="N28" i="1"/>
  <c r="L28" i="1"/>
  <c r="N26" i="1"/>
  <c r="L26" i="1"/>
  <c r="J26" i="1"/>
  <c r="H26" i="1"/>
  <c r="N25" i="1"/>
  <c r="L25" i="1"/>
  <c r="N24" i="1"/>
  <c r="L24" i="1"/>
  <c r="J24" i="1"/>
  <c r="H24" i="1"/>
  <c r="N23" i="1"/>
  <c r="L23" i="1"/>
  <c r="N20" i="1"/>
  <c r="L20" i="1"/>
  <c r="N19" i="1"/>
  <c r="L19" i="1"/>
  <c r="N17" i="1"/>
  <c r="L17" i="1"/>
  <c r="J17" i="1"/>
  <c r="H17" i="1"/>
  <c r="N16" i="1"/>
  <c r="L16" i="1"/>
  <c r="J16" i="1"/>
  <c r="H16" i="1"/>
  <c r="N15" i="1"/>
  <c r="L15" i="1"/>
  <c r="J15" i="1"/>
  <c r="H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5" i="1"/>
  <c r="L5" i="1"/>
</calcChain>
</file>

<file path=xl/sharedStrings.xml><?xml version="1.0" encoding="utf-8"?>
<sst xmlns="http://schemas.openxmlformats.org/spreadsheetml/2006/main" count="39" uniqueCount="39">
  <si>
    <t>Jan 1 - Oct 11, 19</t>
  </si>
  <si>
    <t>Jan 1 - Oct 11, 18</t>
  </si>
  <si>
    <t>$ Change</t>
  </si>
  <si>
    <t>% Change</t>
  </si>
  <si>
    <t>Ordinary Income/Expense</t>
  </si>
  <si>
    <t>Income</t>
  </si>
  <si>
    <t>Fines</t>
  </si>
  <si>
    <t>Member Contributions</t>
  </si>
  <si>
    <t>Alarm Installation Credit</t>
  </si>
  <si>
    <t>Awards</t>
  </si>
  <si>
    <t>Bad Debts</t>
  </si>
  <si>
    <t>Discounts/Refunds Given</t>
  </si>
  <si>
    <t>Dues</t>
  </si>
  <si>
    <t>Legal &amp; Interest Fees Collected</t>
  </si>
  <si>
    <t>Pay Pal fees</t>
  </si>
  <si>
    <t>Water Usage</t>
  </si>
  <si>
    <t>Total Member Contributions</t>
  </si>
  <si>
    <t>Total Income</t>
  </si>
  <si>
    <t>Gross Profit</t>
  </si>
  <si>
    <t>Expense</t>
  </si>
  <si>
    <t>Insurance</t>
  </si>
  <si>
    <t>Legal &amp; Professional Fees</t>
  </si>
  <si>
    <t>Member Informational Services</t>
  </si>
  <si>
    <t>Reports</t>
  </si>
  <si>
    <t>Supplies{43}</t>
  </si>
  <si>
    <t>Total Reports</t>
  </si>
  <si>
    <t>Website</t>
  </si>
  <si>
    <t>Total Member Informational Services</t>
  </si>
  <si>
    <t>Member Meetings</t>
  </si>
  <si>
    <t>Food &amp; Drink</t>
  </si>
  <si>
    <t>Total Member Meetings</t>
  </si>
  <si>
    <t>Office Expenses</t>
  </si>
  <si>
    <t>PO Box Rental</t>
  </si>
  <si>
    <t>Postage</t>
  </si>
  <si>
    <t>Repair &amp; Maintenance</t>
  </si>
  <si>
    <t>Utilities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</si>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</sst>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47DA-8CE9-4816-BF2C-1A4E2AA747FA}">
  <dimension ref="A1:N38"/>
  <sheetViews>
    <sheetView tabSelected="1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5" x14ac:dyDescent="0.25"/>
  <cols>
    <col min="1" max="6" width="3" style="22" customWidth="1"/>
    <col min="7" max="7" width="26.28515625" style="22" customWidth="1"/>
    <col min="8" max="8" width="13.85546875" style="23" bestFit="1" customWidth="1"/>
    <col min="9" max="9" width="2.28515625" style="23" customWidth="1"/>
    <col min="10" max="10" width="13.85546875" style="23" bestFit="1" customWidth="1"/>
    <col min="11" max="11" width="2.28515625" style="23" customWidth="1"/>
    <col min="12" max="12" width="8.42578125" style="23" bestFit="1" customWidth="1"/>
    <col min="13" max="13" width="2.28515625" style="23" customWidth="1"/>
    <col min="14" max="14" width="8.7109375" style="23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3"/>
      <c r="I1" s="2"/>
      <c r="J1" s="3"/>
      <c r="K1" s="2"/>
      <c r="L1" s="3"/>
      <c r="M1" s="2"/>
      <c r="N1" s="3"/>
    </row>
    <row r="2" spans="1:14" s="21" customFormat="1" ht="16.5" thickTop="1" thickBot="1" x14ac:dyDescent="0.3">
      <c r="A2" s="18"/>
      <c r="B2" s="18"/>
      <c r="C2" s="18"/>
      <c r="D2" s="18"/>
      <c r="E2" s="18"/>
      <c r="F2" s="18"/>
      <c r="G2" s="18"/>
      <c r="H2" s="19" t="s">
        <v>0</v>
      </c>
      <c r="I2" s="20"/>
      <c r="J2" s="19" t="s">
        <v>1</v>
      </c>
      <c r="K2" s="20"/>
      <c r="L2" s="19" t="s">
        <v>2</v>
      </c>
      <c r="M2" s="20"/>
      <c r="N2" s="19" t="s">
        <v>3</v>
      </c>
    </row>
    <row r="3" spans="1:14" ht="15.75" thickTop="1" x14ac:dyDescent="0.25">
      <c r="A3" s="1"/>
      <c r="B3" s="1" t="s">
        <v>4</v>
      </c>
      <c r="C3" s="1"/>
      <c r="D3" s="1"/>
      <c r="E3" s="1"/>
      <c r="F3" s="1"/>
      <c r="G3" s="1"/>
      <c r="H3" s="4"/>
      <c r="I3" s="5"/>
      <c r="J3" s="4"/>
      <c r="K3" s="5"/>
      <c r="L3" s="4"/>
      <c r="M3" s="5"/>
      <c r="N3" s="6"/>
    </row>
    <row r="4" spans="1:14" x14ac:dyDescent="0.25">
      <c r="A4" s="1"/>
      <c r="B4" s="1"/>
      <c r="C4" s="1"/>
      <c r="D4" s="1" t="s">
        <v>5</v>
      </c>
      <c r="E4" s="1"/>
      <c r="F4" s="1"/>
      <c r="G4" s="1"/>
      <c r="H4" s="4"/>
      <c r="I4" s="5"/>
      <c r="J4" s="4"/>
      <c r="K4" s="5"/>
      <c r="L4" s="4"/>
      <c r="M4" s="5"/>
      <c r="N4" s="6"/>
    </row>
    <row r="5" spans="1:14" x14ac:dyDescent="0.25">
      <c r="A5" s="1"/>
      <c r="B5" s="1"/>
      <c r="C5" s="1"/>
      <c r="D5" s="1"/>
      <c r="E5" s="1" t="s">
        <v>6</v>
      </c>
      <c r="F5" s="1"/>
      <c r="G5" s="1"/>
      <c r="H5" s="4">
        <v>350</v>
      </c>
      <c r="I5" s="5"/>
      <c r="J5" s="4">
        <v>0</v>
      </c>
      <c r="K5" s="5"/>
      <c r="L5" s="4">
        <f>ROUND((H5-J5),5)</f>
        <v>350</v>
      </c>
      <c r="M5" s="5"/>
      <c r="N5" s="6">
        <f>ROUND(IF(H5=0, IF(J5=0, 0, SIGN(-J5)), IF(J5=0, SIGN(H5), (H5-J5)/ABS(J5))),5)</f>
        <v>1</v>
      </c>
    </row>
    <row r="6" spans="1:14" x14ac:dyDescent="0.25">
      <c r="A6" s="1"/>
      <c r="B6" s="1"/>
      <c r="C6" s="1"/>
      <c r="D6" s="1"/>
      <c r="E6" s="1" t="s">
        <v>7</v>
      </c>
      <c r="F6" s="1"/>
      <c r="G6" s="1"/>
      <c r="H6" s="4"/>
      <c r="I6" s="5"/>
      <c r="J6" s="4"/>
      <c r="K6" s="5"/>
      <c r="L6" s="4"/>
      <c r="M6" s="5"/>
      <c r="N6" s="6"/>
    </row>
    <row r="7" spans="1:14" x14ac:dyDescent="0.25">
      <c r="A7" s="1"/>
      <c r="B7" s="1"/>
      <c r="C7" s="1"/>
      <c r="D7" s="1"/>
      <c r="E7" s="1"/>
      <c r="F7" s="1" t="s">
        <v>8</v>
      </c>
      <c r="G7" s="1"/>
      <c r="H7" s="4">
        <v>-2488.69</v>
      </c>
      <c r="I7" s="5"/>
      <c r="J7" s="4">
        <v>0</v>
      </c>
      <c r="K7" s="5"/>
      <c r="L7" s="4">
        <f>ROUND((H7-J7),5)</f>
        <v>-2488.69</v>
      </c>
      <c r="M7" s="5"/>
      <c r="N7" s="6">
        <f>ROUND(IF(H7=0, IF(J7=0, 0, SIGN(-J7)), IF(J7=0, SIGN(H7), (H7-J7)/ABS(J7))),5)</f>
        <v>-1</v>
      </c>
    </row>
    <row r="8" spans="1:14" x14ac:dyDescent="0.25">
      <c r="A8" s="1"/>
      <c r="B8" s="1"/>
      <c r="C8" s="1"/>
      <c r="D8" s="1"/>
      <c r="E8" s="1"/>
      <c r="F8" s="1" t="s">
        <v>9</v>
      </c>
      <c r="G8" s="1"/>
      <c r="H8" s="4">
        <v>-100</v>
      </c>
      <c r="I8" s="5"/>
      <c r="J8" s="4">
        <v>0</v>
      </c>
      <c r="K8" s="5"/>
      <c r="L8" s="4">
        <f>ROUND((H8-J8),5)</f>
        <v>-100</v>
      </c>
      <c r="M8" s="5"/>
      <c r="N8" s="6">
        <f>ROUND(IF(H8=0, IF(J8=0, 0, SIGN(-J8)), IF(J8=0, SIGN(H8), (H8-J8)/ABS(J8))),5)</f>
        <v>-1</v>
      </c>
    </row>
    <row r="9" spans="1:14" x14ac:dyDescent="0.25">
      <c r="A9" s="1"/>
      <c r="B9" s="1"/>
      <c r="C9" s="1"/>
      <c r="D9" s="1"/>
      <c r="E9" s="1"/>
      <c r="F9" s="1" t="s">
        <v>10</v>
      </c>
      <c r="G9" s="1"/>
      <c r="H9" s="4">
        <v>-650</v>
      </c>
      <c r="I9" s="5"/>
      <c r="J9" s="4">
        <v>-150</v>
      </c>
      <c r="K9" s="5"/>
      <c r="L9" s="4">
        <f>ROUND((H9-J9),5)</f>
        <v>-500</v>
      </c>
      <c r="M9" s="5"/>
      <c r="N9" s="6">
        <f>ROUND(IF(H9=0, IF(J9=0, 0, SIGN(-J9)), IF(J9=0, SIGN(H9), (H9-J9)/ABS(J9))),5)</f>
        <v>-3.3333300000000001</v>
      </c>
    </row>
    <row r="10" spans="1:14" x14ac:dyDescent="0.25">
      <c r="A10" s="1"/>
      <c r="B10" s="1"/>
      <c r="C10" s="1"/>
      <c r="D10" s="1"/>
      <c r="E10" s="1"/>
      <c r="F10" s="1" t="s">
        <v>11</v>
      </c>
      <c r="G10" s="1"/>
      <c r="H10" s="4">
        <v>-550</v>
      </c>
      <c r="I10" s="5"/>
      <c r="J10" s="4">
        <v>-675</v>
      </c>
      <c r="K10" s="5"/>
      <c r="L10" s="4">
        <f>ROUND((H10-J10),5)</f>
        <v>125</v>
      </c>
      <c r="M10" s="5"/>
      <c r="N10" s="6">
        <f>ROUND(IF(H10=0, IF(J10=0, 0, SIGN(-J10)), IF(J10=0, SIGN(H10), (H10-J10)/ABS(J10))),5)</f>
        <v>0.18518999999999999</v>
      </c>
    </row>
    <row r="11" spans="1:14" x14ac:dyDescent="0.25">
      <c r="A11" s="1"/>
      <c r="B11" s="1"/>
      <c r="C11" s="1"/>
      <c r="D11" s="1"/>
      <c r="E11" s="1"/>
      <c r="F11" s="1" t="s">
        <v>12</v>
      </c>
      <c r="G11" s="1"/>
      <c r="H11" s="4">
        <v>37125</v>
      </c>
      <c r="I11" s="5"/>
      <c r="J11" s="4">
        <v>37200</v>
      </c>
      <c r="K11" s="5"/>
      <c r="L11" s="4">
        <f>ROUND((H11-J11),5)</f>
        <v>-75</v>
      </c>
      <c r="M11" s="5"/>
      <c r="N11" s="6">
        <f>ROUND(IF(H11=0, IF(J11=0, 0, SIGN(-J11)), IF(J11=0, SIGN(H11), (H11-J11)/ABS(J11))),5)</f>
        <v>-2.0200000000000001E-3</v>
      </c>
    </row>
    <row r="12" spans="1:14" x14ac:dyDescent="0.25">
      <c r="A12" s="1"/>
      <c r="B12" s="1"/>
      <c r="C12" s="1"/>
      <c r="D12" s="1"/>
      <c r="E12" s="1"/>
      <c r="F12" s="1" t="s">
        <v>13</v>
      </c>
      <c r="G12" s="1"/>
      <c r="H12" s="4">
        <v>420</v>
      </c>
      <c r="I12" s="5"/>
      <c r="J12" s="4">
        <v>560</v>
      </c>
      <c r="K12" s="5"/>
      <c r="L12" s="4">
        <f>ROUND((H12-J12),5)</f>
        <v>-140</v>
      </c>
      <c r="M12" s="5"/>
      <c r="N12" s="6">
        <f>ROUND(IF(H12=0, IF(J12=0, 0, SIGN(-J12)), IF(J12=0, SIGN(H12), (H12-J12)/ABS(J12))),5)</f>
        <v>-0.25</v>
      </c>
    </row>
    <row r="13" spans="1:14" x14ac:dyDescent="0.25">
      <c r="A13" s="1"/>
      <c r="B13" s="1"/>
      <c r="C13" s="1"/>
      <c r="D13" s="1"/>
      <c r="E13" s="1"/>
      <c r="F13" s="1" t="s">
        <v>14</v>
      </c>
      <c r="G13" s="1"/>
      <c r="H13" s="4">
        <v>-529.39</v>
      </c>
      <c r="I13" s="5"/>
      <c r="J13" s="4">
        <v>-466.01</v>
      </c>
      <c r="K13" s="5"/>
      <c r="L13" s="4">
        <f>ROUND((H13-J13),5)</f>
        <v>-63.38</v>
      </c>
      <c r="M13" s="5"/>
      <c r="N13" s="6">
        <f>ROUND(IF(H13=0, IF(J13=0, 0, SIGN(-J13)), IF(J13=0, SIGN(H13), (H13-J13)/ABS(J13))),5)</f>
        <v>-0.13600999999999999</v>
      </c>
    </row>
    <row r="14" spans="1:14" ht="15.75" thickBot="1" x14ac:dyDescent="0.3">
      <c r="A14" s="1"/>
      <c r="B14" s="1"/>
      <c r="C14" s="1"/>
      <c r="D14" s="1"/>
      <c r="E14" s="1"/>
      <c r="F14" s="1" t="s">
        <v>15</v>
      </c>
      <c r="G14" s="1"/>
      <c r="H14" s="7">
        <v>0</v>
      </c>
      <c r="I14" s="5"/>
      <c r="J14" s="7">
        <v>-400</v>
      </c>
      <c r="K14" s="5"/>
      <c r="L14" s="7">
        <f>ROUND((H14-J14),5)</f>
        <v>400</v>
      </c>
      <c r="M14" s="5"/>
      <c r="N14" s="8">
        <f>ROUND(IF(H14=0, IF(J14=0, 0, SIGN(-J14)), IF(J14=0, SIGN(H14), (H14-J14)/ABS(J14))),5)</f>
        <v>1</v>
      </c>
    </row>
    <row r="15" spans="1:14" ht="15.75" thickBot="1" x14ac:dyDescent="0.3">
      <c r="A15" s="1"/>
      <c r="B15" s="1"/>
      <c r="C15" s="1"/>
      <c r="D15" s="1"/>
      <c r="E15" s="1" t="s">
        <v>16</v>
      </c>
      <c r="F15" s="1"/>
      <c r="G15" s="1"/>
      <c r="H15" s="9">
        <f>ROUND(SUM(H6:H14),5)</f>
        <v>33226.92</v>
      </c>
      <c r="I15" s="5"/>
      <c r="J15" s="9">
        <f>ROUND(SUM(J6:J14),5)</f>
        <v>36068.99</v>
      </c>
      <c r="K15" s="5"/>
      <c r="L15" s="9">
        <f>ROUND((H15-J15),5)</f>
        <v>-2842.07</v>
      </c>
      <c r="M15" s="5"/>
      <c r="N15" s="10">
        <f>ROUND(IF(H15=0, IF(J15=0, 0, SIGN(-J15)), IF(J15=0, SIGN(H15), (H15-J15)/ABS(J15))),5)</f>
        <v>-7.8799999999999995E-2</v>
      </c>
    </row>
    <row r="16" spans="1:14" ht="15.75" thickBot="1" x14ac:dyDescent="0.3">
      <c r="A16" s="1"/>
      <c r="B16" s="1"/>
      <c r="C16" s="1"/>
      <c r="D16" s="1" t="s">
        <v>17</v>
      </c>
      <c r="E16" s="1"/>
      <c r="F16" s="1"/>
      <c r="G16" s="1"/>
      <c r="H16" s="11">
        <f>ROUND(SUM(H4:H5)+H15,5)</f>
        <v>33576.92</v>
      </c>
      <c r="I16" s="5"/>
      <c r="J16" s="11">
        <f>ROUND(SUM(J4:J5)+J15,5)</f>
        <v>36068.99</v>
      </c>
      <c r="K16" s="5"/>
      <c r="L16" s="11">
        <f>ROUND((H16-J16),5)</f>
        <v>-2492.0700000000002</v>
      </c>
      <c r="M16" s="5"/>
      <c r="N16" s="12">
        <f>ROUND(IF(H16=0, IF(J16=0, 0, SIGN(-J16)), IF(J16=0, SIGN(H16), (H16-J16)/ABS(J16))),5)</f>
        <v>-6.9089999999999999E-2</v>
      </c>
    </row>
    <row r="17" spans="1:14" x14ac:dyDescent="0.25">
      <c r="A17" s="1"/>
      <c r="B17" s="1"/>
      <c r="C17" s="1" t="s">
        <v>18</v>
      </c>
      <c r="D17" s="1"/>
      <c r="E17" s="1"/>
      <c r="F17" s="1"/>
      <c r="G17" s="1"/>
      <c r="H17" s="4">
        <f>H16</f>
        <v>33576.92</v>
      </c>
      <c r="I17" s="5"/>
      <c r="J17" s="4">
        <f>J16</f>
        <v>36068.99</v>
      </c>
      <c r="K17" s="5"/>
      <c r="L17" s="4">
        <f>ROUND((H17-J17),5)</f>
        <v>-2492.0700000000002</v>
      </c>
      <c r="M17" s="5"/>
      <c r="N17" s="6">
        <f>ROUND(IF(H17=0, IF(J17=0, 0, SIGN(-J17)), IF(J17=0, SIGN(H17), (H17-J17)/ABS(J17))),5)</f>
        <v>-6.9089999999999999E-2</v>
      </c>
    </row>
    <row r="18" spans="1:14" x14ac:dyDescent="0.25">
      <c r="A18" s="1"/>
      <c r="B18" s="1"/>
      <c r="C18" s="1"/>
      <c r="D18" s="1" t="s">
        <v>19</v>
      </c>
      <c r="E18" s="1"/>
      <c r="F18" s="1"/>
      <c r="G18" s="1"/>
      <c r="H18" s="4"/>
      <c r="I18" s="5"/>
      <c r="J18" s="4"/>
      <c r="K18" s="5"/>
      <c r="L18" s="4"/>
      <c r="M18" s="5"/>
      <c r="N18" s="6"/>
    </row>
    <row r="19" spans="1:14" x14ac:dyDescent="0.25">
      <c r="A19" s="1"/>
      <c r="B19" s="1"/>
      <c r="C19" s="1"/>
      <c r="D19" s="1"/>
      <c r="E19" s="1" t="s">
        <v>20</v>
      </c>
      <c r="F19" s="1"/>
      <c r="G19" s="1"/>
      <c r="H19" s="4">
        <v>0</v>
      </c>
      <c r="I19" s="5"/>
      <c r="J19" s="4">
        <v>2075.44</v>
      </c>
      <c r="K19" s="5"/>
      <c r="L19" s="4">
        <f>ROUND((H19-J19),5)</f>
        <v>-2075.44</v>
      </c>
      <c r="M19" s="5"/>
      <c r="N19" s="6">
        <f>ROUND(IF(H19=0, IF(J19=0, 0, SIGN(-J19)), IF(J19=0, SIGN(H19), (H19-J19)/ABS(J19))),5)</f>
        <v>-1</v>
      </c>
    </row>
    <row r="20" spans="1:14" x14ac:dyDescent="0.25">
      <c r="A20" s="1"/>
      <c r="B20" s="1"/>
      <c r="C20" s="1"/>
      <c r="D20" s="1"/>
      <c r="E20" s="1" t="s">
        <v>21</v>
      </c>
      <c r="F20" s="1"/>
      <c r="G20" s="1"/>
      <c r="H20" s="4">
        <v>630</v>
      </c>
      <c r="I20" s="5"/>
      <c r="J20" s="4">
        <v>560</v>
      </c>
      <c r="K20" s="5"/>
      <c r="L20" s="4">
        <f>ROUND((H20-J20),5)</f>
        <v>70</v>
      </c>
      <c r="M20" s="5"/>
      <c r="N20" s="6">
        <f>ROUND(IF(H20=0, IF(J20=0, 0, SIGN(-J20)), IF(J20=0, SIGN(H20), (H20-J20)/ABS(J20))),5)</f>
        <v>0.125</v>
      </c>
    </row>
    <row r="21" spans="1:14" x14ac:dyDescent="0.25">
      <c r="A21" s="1"/>
      <c r="B21" s="1"/>
      <c r="C21" s="1"/>
      <c r="D21" s="1"/>
      <c r="E21" s="1" t="s">
        <v>22</v>
      </c>
      <c r="F21" s="1"/>
      <c r="G21" s="1"/>
      <c r="H21" s="4"/>
      <c r="I21" s="5"/>
      <c r="J21" s="4"/>
      <c r="K21" s="5"/>
      <c r="L21" s="4"/>
      <c r="M21" s="5"/>
      <c r="N21" s="6"/>
    </row>
    <row r="22" spans="1:14" x14ac:dyDescent="0.25">
      <c r="A22" s="1"/>
      <c r="B22" s="1"/>
      <c r="C22" s="1"/>
      <c r="D22" s="1"/>
      <c r="E22" s="1"/>
      <c r="F22" s="1" t="s">
        <v>23</v>
      </c>
      <c r="G22" s="1"/>
      <c r="H22" s="4"/>
      <c r="I22" s="5"/>
      <c r="J22" s="4"/>
      <c r="K22" s="5"/>
      <c r="L22" s="4"/>
      <c r="M22" s="5"/>
      <c r="N22" s="6"/>
    </row>
    <row r="23" spans="1:14" ht="15.75" thickBot="1" x14ac:dyDescent="0.3">
      <c r="A23" s="1"/>
      <c r="B23" s="1"/>
      <c r="C23" s="1"/>
      <c r="D23" s="1"/>
      <c r="E23" s="1"/>
      <c r="F23" s="1"/>
      <c r="G23" s="1" t="s">
        <v>24</v>
      </c>
      <c r="H23" s="13">
        <v>48.29</v>
      </c>
      <c r="I23" s="5"/>
      <c r="J23" s="13">
        <v>0</v>
      </c>
      <c r="K23" s="5"/>
      <c r="L23" s="13">
        <f>ROUND((H23-J23),5)</f>
        <v>48.29</v>
      </c>
      <c r="M23" s="5"/>
      <c r="N23" s="14">
        <f>ROUND(IF(H23=0, IF(J23=0, 0, SIGN(-J23)), IF(J23=0, SIGN(H23), (H23-J23)/ABS(J23))),5)</f>
        <v>1</v>
      </c>
    </row>
    <row r="24" spans="1:14" x14ac:dyDescent="0.25">
      <c r="A24" s="1"/>
      <c r="B24" s="1"/>
      <c r="C24" s="1"/>
      <c r="D24" s="1"/>
      <c r="E24" s="1"/>
      <c r="F24" s="1" t="s">
        <v>25</v>
      </c>
      <c r="G24" s="1"/>
      <c r="H24" s="4">
        <f>ROUND(SUM(H22:H23),5)</f>
        <v>48.29</v>
      </c>
      <c r="I24" s="5"/>
      <c r="J24" s="4">
        <f>ROUND(SUM(J22:J23),5)</f>
        <v>0</v>
      </c>
      <c r="K24" s="5"/>
      <c r="L24" s="4">
        <f>ROUND((H24-J24),5)</f>
        <v>48.29</v>
      </c>
      <c r="M24" s="5"/>
      <c r="N24" s="6">
        <f>ROUND(IF(H24=0, IF(J24=0, 0, SIGN(-J24)), IF(J24=0, SIGN(H24), (H24-J24)/ABS(J24))),5)</f>
        <v>1</v>
      </c>
    </row>
    <row r="25" spans="1:14" ht="15.75" thickBot="1" x14ac:dyDescent="0.3">
      <c r="A25" s="1"/>
      <c r="B25" s="1"/>
      <c r="C25" s="1"/>
      <c r="D25" s="1"/>
      <c r="E25" s="1"/>
      <c r="F25" s="1" t="s">
        <v>26</v>
      </c>
      <c r="G25" s="1"/>
      <c r="H25" s="13">
        <v>197.91</v>
      </c>
      <c r="I25" s="5"/>
      <c r="J25" s="13">
        <v>197.91</v>
      </c>
      <c r="K25" s="5"/>
      <c r="L25" s="13">
        <f>ROUND((H25-J25),5)</f>
        <v>0</v>
      </c>
      <c r="M25" s="5"/>
      <c r="N25" s="14">
        <f>ROUND(IF(H25=0, IF(J25=0, 0, SIGN(-J25)), IF(J25=0, SIGN(H25), (H25-J25)/ABS(J25))),5)</f>
        <v>0</v>
      </c>
    </row>
    <row r="26" spans="1:14" x14ac:dyDescent="0.25">
      <c r="A26" s="1"/>
      <c r="B26" s="1"/>
      <c r="C26" s="1"/>
      <c r="D26" s="1"/>
      <c r="E26" s="1" t="s">
        <v>27</v>
      </c>
      <c r="F26" s="1"/>
      <c r="G26" s="1"/>
      <c r="H26" s="4">
        <f>ROUND(H21+SUM(H24:H25),5)</f>
        <v>246.2</v>
      </c>
      <c r="I26" s="5"/>
      <c r="J26" s="4">
        <f>ROUND(J21+SUM(J24:J25),5)</f>
        <v>197.91</v>
      </c>
      <c r="K26" s="5"/>
      <c r="L26" s="4">
        <f>ROUND((H26-J26),5)</f>
        <v>48.29</v>
      </c>
      <c r="M26" s="5"/>
      <c r="N26" s="6">
        <f>ROUND(IF(H26=0, IF(J26=0, 0, SIGN(-J26)), IF(J26=0, SIGN(H26), (H26-J26)/ABS(J26))),5)</f>
        <v>0.24399999999999999</v>
      </c>
    </row>
    <row r="27" spans="1:14" x14ac:dyDescent="0.25">
      <c r="A27" s="1"/>
      <c r="B27" s="1"/>
      <c r="C27" s="1"/>
      <c r="D27" s="1"/>
      <c r="E27" s="1" t="s">
        <v>28</v>
      </c>
      <c r="F27" s="1"/>
      <c r="G27" s="1"/>
      <c r="H27" s="4"/>
      <c r="I27" s="5"/>
      <c r="J27" s="4"/>
      <c r="K27" s="5"/>
      <c r="L27" s="4"/>
      <c r="M27" s="5"/>
      <c r="N27" s="6"/>
    </row>
    <row r="28" spans="1:14" ht="15.75" thickBot="1" x14ac:dyDescent="0.3">
      <c r="A28" s="1"/>
      <c r="B28" s="1"/>
      <c r="C28" s="1"/>
      <c r="D28" s="1"/>
      <c r="E28" s="1"/>
      <c r="F28" s="1" t="s">
        <v>29</v>
      </c>
      <c r="G28" s="1"/>
      <c r="H28" s="13">
        <v>0</v>
      </c>
      <c r="I28" s="5"/>
      <c r="J28" s="13">
        <v>787.11</v>
      </c>
      <c r="K28" s="5"/>
      <c r="L28" s="13">
        <f>ROUND((H28-J28),5)</f>
        <v>-787.11</v>
      </c>
      <c r="M28" s="5"/>
      <c r="N28" s="14">
        <f>ROUND(IF(H28=0, IF(J28=0, 0, SIGN(-J28)), IF(J28=0, SIGN(H28), (H28-J28)/ABS(J28))),5)</f>
        <v>-1</v>
      </c>
    </row>
    <row r="29" spans="1:14" x14ac:dyDescent="0.25">
      <c r="A29" s="1"/>
      <c r="B29" s="1"/>
      <c r="C29" s="1"/>
      <c r="D29" s="1"/>
      <c r="E29" s="1" t="s">
        <v>30</v>
      </c>
      <c r="F29" s="1"/>
      <c r="G29" s="1"/>
      <c r="H29" s="4">
        <f>ROUND(SUM(H27:H28),5)</f>
        <v>0</v>
      </c>
      <c r="I29" s="5"/>
      <c r="J29" s="4">
        <f>ROUND(SUM(J27:J28),5)</f>
        <v>787.11</v>
      </c>
      <c r="K29" s="5"/>
      <c r="L29" s="4">
        <f>ROUND((H29-J29),5)</f>
        <v>-787.11</v>
      </c>
      <c r="M29" s="5"/>
      <c r="N29" s="6">
        <f>ROUND(IF(H29=0, IF(J29=0, 0, SIGN(-J29)), IF(J29=0, SIGN(H29), (H29-J29)/ABS(J29))),5)</f>
        <v>-1</v>
      </c>
    </row>
    <row r="30" spans="1:14" x14ac:dyDescent="0.25">
      <c r="A30" s="1"/>
      <c r="B30" s="1"/>
      <c r="C30" s="1"/>
      <c r="D30" s="1"/>
      <c r="E30" s="1" t="s">
        <v>31</v>
      </c>
      <c r="F30" s="1"/>
      <c r="G30" s="1"/>
      <c r="H30" s="4">
        <v>0</v>
      </c>
      <c r="I30" s="5"/>
      <c r="J30" s="4">
        <v>68.040000000000006</v>
      </c>
      <c r="K30" s="5"/>
      <c r="L30" s="4">
        <f>ROUND((H30-J30),5)</f>
        <v>-68.040000000000006</v>
      </c>
      <c r="M30" s="5"/>
      <c r="N30" s="6">
        <f>ROUND(IF(H30=0, IF(J30=0, 0, SIGN(-J30)), IF(J30=0, SIGN(H30), (H30-J30)/ABS(J30))),5)</f>
        <v>-1</v>
      </c>
    </row>
    <row r="31" spans="1:14" x14ac:dyDescent="0.25">
      <c r="A31" s="1"/>
      <c r="B31" s="1"/>
      <c r="C31" s="1"/>
      <c r="D31" s="1"/>
      <c r="E31" s="1" t="s">
        <v>32</v>
      </c>
      <c r="F31" s="1"/>
      <c r="G31" s="1"/>
      <c r="H31" s="4">
        <v>80</v>
      </c>
      <c r="I31" s="5"/>
      <c r="J31" s="4">
        <v>70</v>
      </c>
      <c r="K31" s="5"/>
      <c r="L31" s="4">
        <f>ROUND((H31-J31),5)</f>
        <v>10</v>
      </c>
      <c r="M31" s="5"/>
      <c r="N31" s="6">
        <f>ROUND(IF(H31=0, IF(J31=0, 0, SIGN(-J31)), IF(J31=0, SIGN(H31), (H31-J31)/ABS(J31))),5)</f>
        <v>0.14285999999999999</v>
      </c>
    </row>
    <row r="32" spans="1:14" x14ac:dyDescent="0.25">
      <c r="A32" s="1"/>
      <c r="B32" s="1"/>
      <c r="C32" s="1"/>
      <c r="D32" s="1"/>
      <c r="E32" s="1" t="s">
        <v>33</v>
      </c>
      <c r="F32" s="1"/>
      <c r="G32" s="1"/>
      <c r="H32" s="4">
        <v>355.12</v>
      </c>
      <c r="I32" s="5"/>
      <c r="J32" s="4">
        <v>170.75</v>
      </c>
      <c r="K32" s="5"/>
      <c r="L32" s="4">
        <f>ROUND((H32-J32),5)</f>
        <v>184.37</v>
      </c>
      <c r="M32" s="5"/>
      <c r="N32" s="6">
        <f>ROUND(IF(H32=0, IF(J32=0, 0, SIGN(-J32)), IF(J32=0, SIGN(H32), (H32-J32)/ABS(J32))),5)</f>
        <v>1.0797699999999999</v>
      </c>
    </row>
    <row r="33" spans="1:14" x14ac:dyDescent="0.25">
      <c r="A33" s="1"/>
      <c r="B33" s="1"/>
      <c r="C33" s="1"/>
      <c r="D33" s="1"/>
      <c r="E33" s="1" t="s">
        <v>34</v>
      </c>
      <c r="F33" s="1"/>
      <c r="G33" s="1"/>
      <c r="H33" s="4">
        <v>12283.4</v>
      </c>
      <c r="I33" s="5"/>
      <c r="J33" s="4">
        <v>20889.169999999998</v>
      </c>
      <c r="K33" s="5"/>
      <c r="L33" s="4">
        <f>ROUND((H33-J33),5)</f>
        <v>-8605.77</v>
      </c>
      <c r="M33" s="5"/>
      <c r="N33" s="6">
        <f>ROUND(IF(H33=0, IF(J33=0, 0, SIGN(-J33)), IF(J33=0, SIGN(H33), (H33-J33)/ABS(J33))),5)</f>
        <v>-0.41197</v>
      </c>
    </row>
    <row r="34" spans="1:14" ht="15.75" thickBot="1" x14ac:dyDescent="0.3">
      <c r="A34" s="1"/>
      <c r="B34" s="1"/>
      <c r="C34" s="1"/>
      <c r="D34" s="1"/>
      <c r="E34" s="1" t="s">
        <v>35</v>
      </c>
      <c r="F34" s="1"/>
      <c r="G34" s="1"/>
      <c r="H34" s="7">
        <v>1168.52</v>
      </c>
      <c r="I34" s="5"/>
      <c r="J34" s="7">
        <v>2007</v>
      </c>
      <c r="K34" s="5"/>
      <c r="L34" s="7">
        <f>ROUND((H34-J34),5)</f>
        <v>-838.48</v>
      </c>
      <c r="M34" s="5"/>
      <c r="N34" s="8">
        <f>ROUND(IF(H34=0, IF(J34=0, 0, SIGN(-J34)), IF(J34=0, SIGN(H34), (H34-J34)/ABS(J34))),5)</f>
        <v>-0.41777999999999998</v>
      </c>
    </row>
    <row r="35" spans="1:14" ht="15.75" thickBot="1" x14ac:dyDescent="0.3">
      <c r="A35" s="1"/>
      <c r="B35" s="1"/>
      <c r="C35" s="1"/>
      <c r="D35" s="1" t="s">
        <v>36</v>
      </c>
      <c r="E35" s="1"/>
      <c r="F35" s="1"/>
      <c r="G35" s="1"/>
      <c r="H35" s="9">
        <f>ROUND(SUM(H18:H20)+H26+SUM(H29:H34),5)</f>
        <v>14763.24</v>
      </c>
      <c r="I35" s="5"/>
      <c r="J35" s="9">
        <f>ROUND(SUM(J18:J20)+J26+SUM(J29:J34),5)</f>
        <v>26825.42</v>
      </c>
      <c r="K35" s="5"/>
      <c r="L35" s="9">
        <f>ROUND((H35-J35),5)</f>
        <v>-12062.18</v>
      </c>
      <c r="M35" s="5"/>
      <c r="N35" s="10">
        <f>ROUND(IF(H35=0, IF(J35=0, 0, SIGN(-J35)), IF(J35=0, SIGN(H35), (H35-J35)/ABS(J35))),5)</f>
        <v>-0.44964999999999999</v>
      </c>
    </row>
    <row r="36" spans="1:14" ht="15.75" thickBot="1" x14ac:dyDescent="0.3">
      <c r="A36" s="1"/>
      <c r="B36" s="1" t="s">
        <v>37</v>
      </c>
      <c r="C36" s="1"/>
      <c r="D36" s="1"/>
      <c r="E36" s="1"/>
      <c r="F36" s="1"/>
      <c r="G36" s="1"/>
      <c r="H36" s="9">
        <f>ROUND(H3+H17-H35,5)</f>
        <v>18813.68</v>
      </c>
      <c r="I36" s="5"/>
      <c r="J36" s="9">
        <f>ROUND(J3+J17-J35,5)</f>
        <v>9243.57</v>
      </c>
      <c r="K36" s="5"/>
      <c r="L36" s="9">
        <f>ROUND((H36-J36),5)</f>
        <v>9570.11</v>
      </c>
      <c r="M36" s="5"/>
      <c r="N36" s="10">
        <f>ROUND(IF(H36=0, IF(J36=0, 0, SIGN(-J36)), IF(J36=0, SIGN(H36), (H36-J36)/ABS(J36))),5)</f>
        <v>1.0353300000000001</v>
      </c>
    </row>
    <row r="37" spans="1:14" s="17" customFormat="1" ht="12" thickBot="1" x14ac:dyDescent="0.25">
      <c r="A37" s="1" t="s">
        <v>38</v>
      </c>
      <c r="B37" s="1"/>
      <c r="C37" s="1"/>
      <c r="D37" s="1"/>
      <c r="E37" s="1"/>
      <c r="F37" s="1"/>
      <c r="G37" s="1"/>
      <c r="H37" s="15">
        <f>H36</f>
        <v>18813.68</v>
      </c>
      <c r="I37" s="1"/>
      <c r="J37" s="15">
        <f>J36</f>
        <v>9243.57</v>
      </c>
      <c r="K37" s="1"/>
      <c r="L37" s="15">
        <f>ROUND((H37-J37),5)</f>
        <v>9570.11</v>
      </c>
      <c r="M37" s="1"/>
      <c r="N37" s="16">
        <f>ROUND(IF(H37=0, IF(J37=0, 0, SIGN(-J37)), IF(J37=0, SIGN(H37), (H37-J37)/ABS(J37))),5)</f>
        <v>1.0353300000000001</v>
      </c>
    </row>
    <row r="38" spans="1:14" ht="15.75" thickTop="1" x14ac:dyDescent="0.25"/>
  </sheetData>
  <pageMargins left="0.7" right="0.7" top="0.75" bottom="0.75" header="0.1" footer="0.3"/>
  <pageSetup orientation="portrait" r:id="rId1"/>
  <headerFooter>
    <oddHeader>&amp;L&amp;"Arial,Bold"&amp;8 7:58 AM
&amp;"Arial,Bold"&amp;8 10/11/19
&amp;"Arial,Bold"&amp;8 Accrual Basis&amp;C&amp;"Arial,Bold"&amp;12 Highland Oaks Homeowners Association, Inc.
&amp;"Arial,Bold"&amp;14 Profit &amp;&amp; Loss Prev Year Comparison
&amp;"Arial,Bold"&amp;10 January 1 through October 11, 2019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2019-10-11T12:58:22Z</dcterms:created>
  <dcterms:modified xsi:type="dcterms:W3CDTF">2019-10-11T12:58:26Z</dcterms:modified>
</cp:coreProperties>
</file>