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endy\AppData\Local\Temp\"/>
    </mc:Choice>
  </mc:AlternateContent>
  <xr:revisionPtr revIDLastSave="0" documentId="13_ncr:1_{1FEB50AB-1654-4083-916D-A99CE2594742}" xr6:coauthVersionLast="45" xr6:coauthVersionMax="45" xr10:uidLastSave="{00000000-0000-0000-0000-000000000000}"/>
  <bookViews>
    <workbookView xWindow="2250" yWindow="2250" windowWidth="21600" windowHeight="11400" xr2:uid="{5FD9F25E-748D-46EF-A67D-DA650249B89C}"/>
  </bookViews>
  <sheets>
    <sheet name="Sheet1" sheetId="1" r:id="rId1"/>
  </sheets>
  <definedNames>
    <definedName name="_xlnm.Print_Titles" localSheetId="0">Sheet1!$A:$F,Sheet1!$1:$2</definedName>
    <definedName name="QBCANSUPPORTUPDATE" localSheetId="0">FALSE</definedName>
    <definedName name="QBCOMPANYFILENAME" localSheetId="0">"F:\QB Data\Highland Oaks.qbw"</definedName>
    <definedName name="QBENDDATE" localSheetId="0">20200406</definedName>
    <definedName name="QBHEADERSONSCREEN" localSheetId="0">FALSE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"47aaa8c1f9ea4ab4921d7c6d91fa6412"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TRUE</definedName>
    <definedName name="QBREPORTCOMPARECOL_PYDIFF" localSheetId="0">TRUE</definedName>
    <definedName name="QBREPORTCOMPARECOL_PYPCT" localSheetId="0">TRUE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11</definedName>
    <definedName name="QBREPORTSUBCOLAXIS" localSheetId="0">24</definedName>
    <definedName name="QBREPORTTYPE" localSheetId="0">1</definedName>
    <definedName name="QBROWHEADERS" localSheetId="0">6</definedName>
    <definedName name="QBSTARTDATE" localSheetId="0">20191231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8" i="1" l="1"/>
  <c r="K28" i="1"/>
  <c r="I28" i="1"/>
  <c r="G28" i="1"/>
  <c r="M27" i="1"/>
  <c r="K27" i="1"/>
  <c r="I27" i="1"/>
  <c r="G27" i="1"/>
  <c r="M26" i="1"/>
  <c r="K26" i="1"/>
  <c r="I26" i="1"/>
  <c r="G26" i="1"/>
  <c r="M25" i="1"/>
  <c r="K25" i="1"/>
  <c r="M24" i="1"/>
  <c r="K24" i="1"/>
  <c r="M23" i="1"/>
  <c r="K23" i="1"/>
  <c r="M22" i="1"/>
  <c r="K22" i="1"/>
  <c r="M21" i="1"/>
  <c r="K21" i="1"/>
  <c r="I21" i="1"/>
  <c r="G21" i="1"/>
  <c r="M20" i="1"/>
  <c r="K20" i="1"/>
  <c r="M19" i="1"/>
  <c r="K19" i="1"/>
  <c r="M17" i="1"/>
  <c r="K17" i="1"/>
  <c r="M15" i="1"/>
  <c r="K15" i="1"/>
  <c r="I15" i="1"/>
  <c r="G15" i="1"/>
  <c r="M14" i="1"/>
  <c r="K14" i="1"/>
  <c r="I14" i="1"/>
  <c r="G14" i="1"/>
  <c r="M13" i="1"/>
  <c r="K13" i="1"/>
  <c r="I13" i="1"/>
  <c r="G13" i="1"/>
  <c r="M12" i="1"/>
  <c r="K12" i="1"/>
  <c r="M11" i="1"/>
  <c r="K11" i="1"/>
  <c r="M10" i="1"/>
  <c r="K10" i="1"/>
  <c r="M9" i="1"/>
  <c r="K9" i="1"/>
  <c r="M8" i="1"/>
  <c r="K8" i="1"/>
  <c r="M7" i="1"/>
  <c r="K7" i="1"/>
  <c r="M5" i="1"/>
  <c r="K5" i="1"/>
</calcChain>
</file>

<file path=xl/sharedStrings.xml><?xml version="1.0" encoding="utf-8"?>
<sst xmlns="http://schemas.openxmlformats.org/spreadsheetml/2006/main" count="30" uniqueCount="30">
  <si>
    <t>Dec 31, '19 - Apr 6, 20</t>
  </si>
  <si>
    <t>Dec 31, '18 - Apr 6, 19</t>
  </si>
  <si>
    <t>$ Change</t>
  </si>
  <si>
    <t>% Change</t>
  </si>
  <si>
    <t>Ordinary Income/Expense</t>
  </si>
  <si>
    <t>Income</t>
  </si>
  <si>
    <t>Fines</t>
  </si>
  <si>
    <t>Member Contributions</t>
  </si>
  <si>
    <t>Alarm Installation Credit</t>
  </si>
  <si>
    <t>Awards</t>
  </si>
  <si>
    <t>Discounts/Refunds Given</t>
  </si>
  <si>
    <t>Dues</t>
  </si>
  <si>
    <t>Legal &amp; Interest Fees Collected</t>
  </si>
  <si>
    <t>Pay Pal fees</t>
  </si>
  <si>
    <t>Total Member Contributions</t>
  </si>
  <si>
    <t>Total Income</t>
  </si>
  <si>
    <t>Gross Profit</t>
  </si>
  <si>
    <t>Expense</t>
  </si>
  <si>
    <t>Legal &amp; Professional Fees</t>
  </si>
  <si>
    <t>Member Informational Services</t>
  </si>
  <si>
    <t>Reports</t>
  </si>
  <si>
    <t>Website</t>
  </si>
  <si>
    <t>Total Member Informational Services</t>
  </si>
  <si>
    <t>Postage</t>
  </si>
  <si>
    <t>Repair &amp; Maintenance</t>
  </si>
  <si>
    <t>Supplies</t>
  </si>
  <si>
    <t>Utilities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</si>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</sst>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.0#%;\-#,##0.0#%"/>
  </numFmts>
  <fonts count="3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5" fontId="2" fillId="0" borderId="0" xfId="0" applyNumberFormat="1" applyFont="1"/>
    <xf numFmtId="164" fontId="2" fillId="0" borderId="0" xfId="0" applyNumberFormat="1" applyFont="1" applyBorder="1"/>
    <xf numFmtId="165" fontId="2" fillId="0" borderId="0" xfId="0" applyNumberFormat="1" applyFont="1" applyBorder="1"/>
    <xf numFmtId="164" fontId="2" fillId="0" borderId="5" xfId="0" applyNumberFormat="1" applyFont="1" applyBorder="1"/>
    <xf numFmtId="165" fontId="2" fillId="0" borderId="5" xfId="0" applyNumberFormat="1" applyFont="1" applyBorder="1"/>
    <xf numFmtId="164" fontId="2" fillId="0" borderId="4" xfId="0" applyNumberFormat="1" applyFont="1" applyBorder="1"/>
    <xf numFmtId="165" fontId="2" fillId="0" borderId="4" xfId="0" applyNumberFormat="1" applyFont="1" applyBorder="1"/>
    <xf numFmtId="164" fontId="2" fillId="0" borderId="3" xfId="0" applyNumberFormat="1" applyFont="1" applyBorder="1"/>
    <xf numFmtId="165" fontId="2" fillId="0" borderId="3" xfId="0" applyNumberFormat="1" applyFont="1" applyBorder="1"/>
    <xf numFmtId="164" fontId="1" fillId="0" borderId="6" xfId="0" applyNumberFormat="1" applyFont="1" applyBorder="1"/>
    <xf numFmtId="165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2391C-54C6-4CF3-A04C-E5A4E01F511B}">
  <dimension ref="A1:M29"/>
  <sheetViews>
    <sheetView tabSelected="1" workbookViewId="0">
      <pane xSplit="6" ySplit="2" topLeftCell="G3" activePane="bottomRight" state="frozenSplit"/>
      <selection pane="topRight" activeCell="G1" sqref="G1"/>
      <selection pane="bottomLeft" activeCell="A3" sqref="A3"/>
      <selection pane="bottomRight"/>
    </sheetView>
  </sheetViews>
  <sheetFormatPr defaultRowHeight="15" x14ac:dyDescent="0.25"/>
  <cols>
    <col min="1" max="5" width="3" style="22" customWidth="1"/>
    <col min="6" max="6" width="28.5703125" style="22" customWidth="1"/>
    <col min="7" max="7" width="17.42578125" style="23" bestFit="1" customWidth="1"/>
    <col min="8" max="8" width="2.28515625" style="23" customWidth="1"/>
    <col min="9" max="9" width="17.42578125" style="23" bestFit="1" customWidth="1"/>
    <col min="10" max="10" width="2.28515625" style="23" customWidth="1"/>
    <col min="11" max="11" width="8.28515625" style="23" bestFit="1" customWidth="1"/>
    <col min="12" max="12" width="2.28515625" style="23" customWidth="1"/>
    <col min="13" max="13" width="8.7109375" style="23" bestFit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3"/>
      <c r="H1" s="2"/>
      <c r="I1" s="3"/>
      <c r="J1" s="2"/>
      <c r="K1" s="3"/>
      <c r="L1" s="2"/>
      <c r="M1" s="3"/>
    </row>
    <row r="2" spans="1:13" s="21" customFormat="1" ht="16.5" thickTop="1" thickBot="1" x14ac:dyDescent="0.3">
      <c r="A2" s="18"/>
      <c r="B2" s="18"/>
      <c r="C2" s="18"/>
      <c r="D2" s="18"/>
      <c r="E2" s="18"/>
      <c r="F2" s="18"/>
      <c r="G2" s="19" t="s">
        <v>0</v>
      </c>
      <c r="H2" s="20"/>
      <c r="I2" s="19" t="s">
        <v>1</v>
      </c>
      <c r="J2" s="20"/>
      <c r="K2" s="19" t="s">
        <v>2</v>
      </c>
      <c r="L2" s="20"/>
      <c r="M2" s="19" t="s">
        <v>3</v>
      </c>
    </row>
    <row r="3" spans="1:13" ht="15.75" thickTop="1" x14ac:dyDescent="0.25">
      <c r="A3" s="1"/>
      <c r="B3" s="1" t="s">
        <v>4</v>
      </c>
      <c r="C3" s="1"/>
      <c r="D3" s="1"/>
      <c r="E3" s="1"/>
      <c r="F3" s="1"/>
      <c r="G3" s="4"/>
      <c r="H3" s="5"/>
      <c r="I3" s="4"/>
      <c r="J3" s="5"/>
      <c r="K3" s="4"/>
      <c r="L3" s="5"/>
      <c r="M3" s="6"/>
    </row>
    <row r="4" spans="1:13" x14ac:dyDescent="0.25">
      <c r="A4" s="1"/>
      <c r="B4" s="1"/>
      <c r="C4" s="1"/>
      <c r="D4" s="1" t="s">
        <v>5</v>
      </c>
      <c r="E4" s="1"/>
      <c r="F4" s="1"/>
      <c r="G4" s="4"/>
      <c r="H4" s="5"/>
      <c r="I4" s="4"/>
      <c r="J4" s="5"/>
      <c r="K4" s="4"/>
      <c r="L4" s="5"/>
      <c r="M4" s="6"/>
    </row>
    <row r="5" spans="1:13" x14ac:dyDescent="0.25">
      <c r="A5" s="1"/>
      <c r="B5" s="1"/>
      <c r="C5" s="1"/>
      <c r="D5" s="1"/>
      <c r="E5" s="1" t="s">
        <v>6</v>
      </c>
      <c r="F5" s="1"/>
      <c r="G5" s="4">
        <v>100</v>
      </c>
      <c r="H5" s="5"/>
      <c r="I5" s="4">
        <v>0</v>
      </c>
      <c r="J5" s="5"/>
      <c r="K5" s="4">
        <f>ROUND((G5-I5),5)</f>
        <v>100</v>
      </c>
      <c r="L5" s="5"/>
      <c r="M5" s="6">
        <f>ROUND(IF(G5=0, IF(I5=0, 0, SIGN(-I5)), IF(I5=0, SIGN(G5), (G5-I5)/ABS(I5))),5)</f>
        <v>1</v>
      </c>
    </row>
    <row r="6" spans="1:13" x14ac:dyDescent="0.25">
      <c r="A6" s="1"/>
      <c r="B6" s="1"/>
      <c r="C6" s="1"/>
      <c r="D6" s="1"/>
      <c r="E6" s="1" t="s">
        <v>7</v>
      </c>
      <c r="F6" s="1"/>
      <c r="G6" s="4"/>
      <c r="H6" s="5"/>
      <c r="I6" s="4"/>
      <c r="J6" s="5"/>
      <c r="K6" s="4"/>
      <c r="L6" s="5"/>
      <c r="M6" s="6"/>
    </row>
    <row r="7" spans="1:13" x14ac:dyDescent="0.25">
      <c r="A7" s="1"/>
      <c r="B7" s="1"/>
      <c r="C7" s="1"/>
      <c r="D7" s="1"/>
      <c r="E7" s="1"/>
      <c r="F7" s="1" t="s">
        <v>8</v>
      </c>
      <c r="G7" s="4">
        <v>0</v>
      </c>
      <c r="H7" s="5"/>
      <c r="I7" s="4">
        <v>-100</v>
      </c>
      <c r="J7" s="5"/>
      <c r="K7" s="4">
        <f>ROUND((G7-I7),5)</f>
        <v>100</v>
      </c>
      <c r="L7" s="5"/>
      <c r="M7" s="6">
        <f>ROUND(IF(G7=0, IF(I7=0, 0, SIGN(-I7)), IF(I7=0, SIGN(G7), (G7-I7)/ABS(I7))),5)</f>
        <v>1</v>
      </c>
    </row>
    <row r="8" spans="1:13" x14ac:dyDescent="0.25">
      <c r="A8" s="1"/>
      <c r="B8" s="1"/>
      <c r="C8" s="1"/>
      <c r="D8" s="1"/>
      <c r="E8" s="1"/>
      <c r="F8" s="1" t="s">
        <v>9</v>
      </c>
      <c r="G8" s="4">
        <v>0</v>
      </c>
      <c r="H8" s="5"/>
      <c r="I8" s="4">
        <v>-100</v>
      </c>
      <c r="J8" s="5"/>
      <c r="K8" s="4">
        <f>ROUND((G8-I8),5)</f>
        <v>100</v>
      </c>
      <c r="L8" s="5"/>
      <c r="M8" s="6">
        <f>ROUND(IF(G8=0, IF(I8=0, 0, SIGN(-I8)), IF(I8=0, SIGN(G8), (G8-I8)/ABS(I8))),5)</f>
        <v>1</v>
      </c>
    </row>
    <row r="9" spans="1:13" x14ac:dyDescent="0.25">
      <c r="A9" s="1"/>
      <c r="B9" s="1"/>
      <c r="C9" s="1"/>
      <c r="D9" s="1"/>
      <c r="E9" s="1"/>
      <c r="F9" s="1" t="s">
        <v>10</v>
      </c>
      <c r="G9" s="4">
        <v>-725</v>
      </c>
      <c r="H9" s="5"/>
      <c r="I9" s="4">
        <v>-575</v>
      </c>
      <c r="J9" s="5"/>
      <c r="K9" s="4">
        <f>ROUND((G9-I9),5)</f>
        <v>-150</v>
      </c>
      <c r="L9" s="5"/>
      <c r="M9" s="6">
        <f>ROUND(IF(G9=0, IF(I9=0, 0, SIGN(-I9)), IF(I9=0, SIGN(G9), (G9-I9)/ABS(I9))),5)</f>
        <v>-0.26086999999999999</v>
      </c>
    </row>
    <row r="10" spans="1:13" x14ac:dyDescent="0.25">
      <c r="A10" s="1"/>
      <c r="B10" s="1"/>
      <c r="C10" s="1"/>
      <c r="D10" s="1"/>
      <c r="E10" s="1"/>
      <c r="F10" s="1" t="s">
        <v>11</v>
      </c>
      <c r="G10" s="4">
        <v>18600</v>
      </c>
      <c r="H10" s="5"/>
      <c r="I10" s="4">
        <v>18600</v>
      </c>
      <c r="J10" s="5"/>
      <c r="K10" s="4">
        <f>ROUND((G10-I10),5)</f>
        <v>0</v>
      </c>
      <c r="L10" s="5"/>
      <c r="M10" s="6">
        <f>ROUND(IF(G10=0, IF(I10=0, 0, SIGN(-I10)), IF(I10=0, SIGN(G10), (G10-I10)/ABS(I10))),5)</f>
        <v>0</v>
      </c>
    </row>
    <row r="11" spans="1:13" x14ac:dyDescent="0.25">
      <c r="A11" s="1"/>
      <c r="B11" s="1"/>
      <c r="C11" s="1"/>
      <c r="D11" s="1"/>
      <c r="E11" s="1"/>
      <c r="F11" s="1" t="s">
        <v>12</v>
      </c>
      <c r="G11" s="4">
        <v>580</v>
      </c>
      <c r="H11" s="5"/>
      <c r="I11" s="4">
        <v>0</v>
      </c>
      <c r="J11" s="5"/>
      <c r="K11" s="4">
        <f>ROUND((G11-I11),5)</f>
        <v>580</v>
      </c>
      <c r="L11" s="5"/>
      <c r="M11" s="6">
        <f>ROUND(IF(G11=0, IF(I11=0, 0, SIGN(-I11)), IF(I11=0, SIGN(G11), (G11-I11)/ABS(I11))),5)</f>
        <v>1</v>
      </c>
    </row>
    <row r="12" spans="1:13" ht="15.75" thickBot="1" x14ac:dyDescent="0.3">
      <c r="A12" s="1"/>
      <c r="B12" s="1"/>
      <c r="C12" s="1"/>
      <c r="D12" s="1"/>
      <c r="E12" s="1"/>
      <c r="F12" s="1" t="s">
        <v>13</v>
      </c>
      <c r="G12" s="7">
        <v>-291.86</v>
      </c>
      <c r="H12" s="5"/>
      <c r="I12" s="7">
        <v>-281.86</v>
      </c>
      <c r="J12" s="5"/>
      <c r="K12" s="7">
        <f>ROUND((G12-I12),5)</f>
        <v>-10</v>
      </c>
      <c r="L12" s="5"/>
      <c r="M12" s="8">
        <f>ROUND(IF(G12=0, IF(I12=0, 0, SIGN(-I12)), IF(I12=0, SIGN(G12), (G12-I12)/ABS(I12))),5)</f>
        <v>-3.5479999999999998E-2</v>
      </c>
    </row>
    <row r="13" spans="1:13" ht="15.75" thickBot="1" x14ac:dyDescent="0.3">
      <c r="A13" s="1"/>
      <c r="B13" s="1"/>
      <c r="C13" s="1"/>
      <c r="D13" s="1"/>
      <c r="E13" s="1" t="s">
        <v>14</v>
      </c>
      <c r="F13" s="1"/>
      <c r="G13" s="9">
        <f>ROUND(SUM(G6:G12),5)</f>
        <v>18163.14</v>
      </c>
      <c r="H13" s="5"/>
      <c r="I13" s="9">
        <f>ROUND(SUM(I6:I12),5)</f>
        <v>17543.14</v>
      </c>
      <c r="J13" s="5"/>
      <c r="K13" s="9">
        <f>ROUND((G13-I13),5)</f>
        <v>620</v>
      </c>
      <c r="L13" s="5"/>
      <c r="M13" s="10">
        <f>ROUND(IF(G13=0, IF(I13=0, 0, SIGN(-I13)), IF(I13=0, SIGN(G13), (G13-I13)/ABS(I13))),5)</f>
        <v>3.5340000000000003E-2</v>
      </c>
    </row>
    <row r="14" spans="1:13" ht="15.75" thickBot="1" x14ac:dyDescent="0.3">
      <c r="A14" s="1"/>
      <c r="B14" s="1"/>
      <c r="C14" s="1"/>
      <c r="D14" s="1" t="s">
        <v>15</v>
      </c>
      <c r="E14" s="1"/>
      <c r="F14" s="1"/>
      <c r="G14" s="11">
        <f>ROUND(SUM(G4:G5)+G13,5)</f>
        <v>18263.14</v>
      </c>
      <c r="H14" s="5"/>
      <c r="I14" s="11">
        <f>ROUND(SUM(I4:I5)+I13,5)</f>
        <v>17543.14</v>
      </c>
      <c r="J14" s="5"/>
      <c r="K14" s="11">
        <f>ROUND((G14-I14),5)</f>
        <v>720</v>
      </c>
      <c r="L14" s="5"/>
      <c r="M14" s="12">
        <f>ROUND(IF(G14=0, IF(I14=0, 0, SIGN(-I14)), IF(I14=0, SIGN(G14), (G14-I14)/ABS(I14))),5)</f>
        <v>4.104E-2</v>
      </c>
    </row>
    <row r="15" spans="1:13" x14ac:dyDescent="0.25">
      <c r="A15" s="1"/>
      <c r="B15" s="1"/>
      <c r="C15" s="1" t="s">
        <v>16</v>
      </c>
      <c r="D15" s="1"/>
      <c r="E15" s="1"/>
      <c r="F15" s="1"/>
      <c r="G15" s="4">
        <f>G14</f>
        <v>18263.14</v>
      </c>
      <c r="H15" s="5"/>
      <c r="I15" s="4">
        <f>I14</f>
        <v>17543.14</v>
      </c>
      <c r="J15" s="5"/>
      <c r="K15" s="4">
        <f>ROUND((G15-I15),5)</f>
        <v>720</v>
      </c>
      <c r="L15" s="5"/>
      <c r="M15" s="6">
        <f>ROUND(IF(G15=0, IF(I15=0, 0, SIGN(-I15)), IF(I15=0, SIGN(G15), (G15-I15)/ABS(I15))),5)</f>
        <v>4.104E-2</v>
      </c>
    </row>
    <row r="16" spans="1:13" x14ac:dyDescent="0.25">
      <c r="A16" s="1"/>
      <c r="B16" s="1"/>
      <c r="C16" s="1"/>
      <c r="D16" s="1" t="s">
        <v>17</v>
      </c>
      <c r="E16" s="1"/>
      <c r="F16" s="1"/>
      <c r="G16" s="4"/>
      <c r="H16" s="5"/>
      <c r="I16" s="4"/>
      <c r="J16" s="5"/>
      <c r="K16" s="4"/>
      <c r="L16" s="5"/>
      <c r="M16" s="6"/>
    </row>
    <row r="17" spans="1:13" x14ac:dyDescent="0.25">
      <c r="A17" s="1"/>
      <c r="B17" s="1"/>
      <c r="C17" s="1"/>
      <c r="D17" s="1"/>
      <c r="E17" s="1" t="s">
        <v>18</v>
      </c>
      <c r="F17" s="1"/>
      <c r="G17" s="4">
        <v>560</v>
      </c>
      <c r="H17" s="5"/>
      <c r="I17" s="4">
        <v>0</v>
      </c>
      <c r="J17" s="5"/>
      <c r="K17" s="4">
        <f>ROUND((G17-I17),5)</f>
        <v>560</v>
      </c>
      <c r="L17" s="5"/>
      <c r="M17" s="6">
        <f>ROUND(IF(G17=0, IF(I17=0, 0, SIGN(-I17)), IF(I17=0, SIGN(G17), (G17-I17)/ABS(I17))),5)</f>
        <v>1</v>
      </c>
    </row>
    <row r="18" spans="1:13" x14ac:dyDescent="0.25">
      <c r="A18" s="1"/>
      <c r="B18" s="1"/>
      <c r="C18" s="1"/>
      <c r="D18" s="1"/>
      <c r="E18" s="1" t="s">
        <v>19</v>
      </c>
      <c r="F18" s="1"/>
      <c r="G18" s="4"/>
      <c r="H18" s="5"/>
      <c r="I18" s="4"/>
      <c r="J18" s="5"/>
      <c r="K18" s="4"/>
      <c r="L18" s="5"/>
      <c r="M18" s="6"/>
    </row>
    <row r="19" spans="1:13" x14ac:dyDescent="0.25">
      <c r="A19" s="1"/>
      <c r="B19" s="1"/>
      <c r="C19" s="1"/>
      <c r="D19" s="1"/>
      <c r="E19" s="1"/>
      <c r="F19" s="1" t="s">
        <v>20</v>
      </c>
      <c r="G19" s="4">
        <v>0</v>
      </c>
      <c r="H19" s="5"/>
      <c r="I19" s="4">
        <v>0</v>
      </c>
      <c r="J19" s="5"/>
      <c r="K19" s="4">
        <f>ROUND((G19-I19),5)</f>
        <v>0</v>
      </c>
      <c r="L19" s="5"/>
      <c r="M19" s="6">
        <f>ROUND(IF(G19=0, IF(I19=0, 0, SIGN(-I19)), IF(I19=0, SIGN(G19), (G19-I19)/ABS(I19))),5)</f>
        <v>0</v>
      </c>
    </row>
    <row r="20" spans="1:13" ht="15.75" thickBot="1" x14ac:dyDescent="0.3">
      <c r="A20" s="1"/>
      <c r="B20" s="1"/>
      <c r="C20" s="1"/>
      <c r="D20" s="1"/>
      <c r="E20" s="1"/>
      <c r="F20" s="1" t="s">
        <v>21</v>
      </c>
      <c r="G20" s="13">
        <v>65.97</v>
      </c>
      <c r="H20" s="5"/>
      <c r="I20" s="13">
        <v>65.97</v>
      </c>
      <c r="J20" s="5"/>
      <c r="K20" s="13">
        <f>ROUND((G20-I20),5)</f>
        <v>0</v>
      </c>
      <c r="L20" s="5"/>
      <c r="M20" s="14">
        <f>ROUND(IF(G20=0, IF(I20=0, 0, SIGN(-I20)), IF(I20=0, SIGN(G20), (G20-I20)/ABS(I20))),5)</f>
        <v>0</v>
      </c>
    </row>
    <row r="21" spans="1:13" x14ac:dyDescent="0.25">
      <c r="A21" s="1"/>
      <c r="B21" s="1"/>
      <c r="C21" s="1"/>
      <c r="D21" s="1"/>
      <c r="E21" s="1" t="s">
        <v>22</v>
      </c>
      <c r="F21" s="1"/>
      <c r="G21" s="4">
        <f>ROUND(SUM(G18:G20),5)</f>
        <v>65.97</v>
      </c>
      <c r="H21" s="5"/>
      <c r="I21" s="4">
        <f>ROUND(SUM(I18:I20),5)</f>
        <v>65.97</v>
      </c>
      <c r="J21" s="5"/>
      <c r="K21" s="4">
        <f>ROUND((G21-I21),5)</f>
        <v>0</v>
      </c>
      <c r="L21" s="5"/>
      <c r="M21" s="6">
        <f>ROUND(IF(G21=0, IF(I21=0, 0, SIGN(-I21)), IF(I21=0, SIGN(G21), (G21-I21)/ABS(I21))),5)</f>
        <v>0</v>
      </c>
    </row>
    <row r="22" spans="1:13" x14ac:dyDescent="0.25">
      <c r="A22" s="1"/>
      <c r="B22" s="1"/>
      <c r="C22" s="1"/>
      <c r="D22" s="1"/>
      <c r="E22" s="1" t="s">
        <v>23</v>
      </c>
      <c r="F22" s="1"/>
      <c r="G22" s="4">
        <v>290</v>
      </c>
      <c r="H22" s="5"/>
      <c r="I22" s="4">
        <v>300.12</v>
      </c>
      <c r="J22" s="5"/>
      <c r="K22" s="4">
        <f>ROUND((G22-I22),5)</f>
        <v>-10.119999999999999</v>
      </c>
      <c r="L22" s="5"/>
      <c r="M22" s="6">
        <f>ROUND(IF(G22=0, IF(I22=0, 0, SIGN(-I22)), IF(I22=0, SIGN(G22), (G22-I22)/ABS(I22))),5)</f>
        <v>-3.372E-2</v>
      </c>
    </row>
    <row r="23" spans="1:13" x14ac:dyDescent="0.25">
      <c r="A23" s="1"/>
      <c r="B23" s="1"/>
      <c r="C23" s="1"/>
      <c r="D23" s="1"/>
      <c r="E23" s="1" t="s">
        <v>24</v>
      </c>
      <c r="F23" s="1"/>
      <c r="G23" s="4">
        <v>1654.08</v>
      </c>
      <c r="H23" s="5"/>
      <c r="I23" s="4">
        <v>4388.9399999999996</v>
      </c>
      <c r="J23" s="5"/>
      <c r="K23" s="4">
        <f>ROUND((G23-I23),5)</f>
        <v>-2734.86</v>
      </c>
      <c r="L23" s="5"/>
      <c r="M23" s="6">
        <f>ROUND(IF(G23=0, IF(I23=0, 0, SIGN(-I23)), IF(I23=0, SIGN(G23), (G23-I23)/ABS(I23))),5)</f>
        <v>-0.62312999999999996</v>
      </c>
    </row>
    <row r="24" spans="1:13" x14ac:dyDescent="0.25">
      <c r="A24" s="1"/>
      <c r="B24" s="1"/>
      <c r="C24" s="1"/>
      <c r="D24" s="1"/>
      <c r="E24" s="1" t="s">
        <v>25</v>
      </c>
      <c r="F24" s="1"/>
      <c r="G24" s="4">
        <v>203.77</v>
      </c>
      <c r="H24" s="5"/>
      <c r="I24" s="4">
        <v>0</v>
      </c>
      <c r="J24" s="5"/>
      <c r="K24" s="4">
        <f>ROUND((G24-I24),5)</f>
        <v>203.77</v>
      </c>
      <c r="L24" s="5"/>
      <c r="M24" s="6">
        <f>ROUND(IF(G24=0, IF(I24=0, 0, SIGN(-I24)), IF(I24=0, SIGN(G24), (G24-I24)/ABS(I24))),5)</f>
        <v>1</v>
      </c>
    </row>
    <row r="25" spans="1:13" ht="15.75" thickBot="1" x14ac:dyDescent="0.3">
      <c r="A25" s="1"/>
      <c r="B25" s="1"/>
      <c r="C25" s="1"/>
      <c r="D25" s="1"/>
      <c r="E25" s="1" t="s">
        <v>26</v>
      </c>
      <c r="F25" s="1"/>
      <c r="G25" s="7">
        <v>1153.27</v>
      </c>
      <c r="H25" s="5"/>
      <c r="I25" s="7">
        <v>422.09</v>
      </c>
      <c r="J25" s="5"/>
      <c r="K25" s="7">
        <f>ROUND((G25-I25),5)</f>
        <v>731.18</v>
      </c>
      <c r="L25" s="5"/>
      <c r="M25" s="8">
        <f>ROUND(IF(G25=0, IF(I25=0, 0, SIGN(-I25)), IF(I25=0, SIGN(G25), (G25-I25)/ABS(I25))),5)</f>
        <v>1.73228</v>
      </c>
    </row>
    <row r="26" spans="1:13" ht="15.75" thickBot="1" x14ac:dyDescent="0.3">
      <c r="A26" s="1"/>
      <c r="B26" s="1"/>
      <c r="C26" s="1"/>
      <c r="D26" s="1" t="s">
        <v>27</v>
      </c>
      <c r="E26" s="1"/>
      <c r="F26" s="1"/>
      <c r="G26" s="9">
        <f>ROUND(SUM(G16:G17)+SUM(G21:G25),5)</f>
        <v>3927.09</v>
      </c>
      <c r="H26" s="5"/>
      <c r="I26" s="9">
        <f>ROUND(SUM(I16:I17)+SUM(I21:I25),5)</f>
        <v>5177.12</v>
      </c>
      <c r="J26" s="5"/>
      <c r="K26" s="9">
        <f>ROUND((G26-I26),5)</f>
        <v>-1250.03</v>
      </c>
      <c r="L26" s="5"/>
      <c r="M26" s="10">
        <f>ROUND(IF(G26=0, IF(I26=0, 0, SIGN(-I26)), IF(I26=0, SIGN(G26), (G26-I26)/ABS(I26))),5)</f>
        <v>-0.24145</v>
      </c>
    </row>
    <row r="27" spans="1:13" ht="15.75" thickBot="1" x14ac:dyDescent="0.3">
      <c r="A27" s="1"/>
      <c r="B27" s="1" t="s">
        <v>28</v>
      </c>
      <c r="C27" s="1"/>
      <c r="D27" s="1"/>
      <c r="E27" s="1"/>
      <c r="F27" s="1"/>
      <c r="G27" s="9">
        <f>ROUND(G3+G15-G26,5)</f>
        <v>14336.05</v>
      </c>
      <c r="H27" s="5"/>
      <c r="I27" s="9">
        <f>ROUND(I3+I15-I26,5)</f>
        <v>12366.02</v>
      </c>
      <c r="J27" s="5"/>
      <c r="K27" s="9">
        <f>ROUND((G27-I27),5)</f>
        <v>1970.03</v>
      </c>
      <c r="L27" s="5"/>
      <c r="M27" s="10">
        <f>ROUND(IF(G27=0, IF(I27=0, 0, SIGN(-I27)), IF(I27=0, SIGN(G27), (G27-I27)/ABS(I27))),5)</f>
        <v>0.15931000000000001</v>
      </c>
    </row>
    <row r="28" spans="1:13" s="17" customFormat="1" ht="12" thickBot="1" x14ac:dyDescent="0.25">
      <c r="A28" s="1" t="s">
        <v>29</v>
      </c>
      <c r="B28" s="1"/>
      <c r="C28" s="1"/>
      <c r="D28" s="1"/>
      <c r="E28" s="1"/>
      <c r="F28" s="1"/>
      <c r="G28" s="15">
        <f>G27</f>
        <v>14336.05</v>
      </c>
      <c r="H28" s="1"/>
      <c r="I28" s="15">
        <f>I27</f>
        <v>12366.02</v>
      </c>
      <c r="J28" s="1"/>
      <c r="K28" s="15">
        <f>ROUND((G28-I28),5)</f>
        <v>1970.03</v>
      </c>
      <c r="L28" s="1"/>
      <c r="M28" s="16">
        <f>ROUND(IF(G28=0, IF(I28=0, 0, SIGN(-I28)), IF(I28=0, SIGN(G28), (G28-I28)/ABS(I28))),5)</f>
        <v>0.15931000000000001</v>
      </c>
    </row>
    <row r="29" spans="1:13" ht="15.75" thickTop="1" x14ac:dyDescent="0.25"/>
  </sheetData>
  <pageMargins left="0.7" right="0.7" top="0.75" bottom="0.75" header="0.1" footer="0.3"/>
  <pageSetup orientation="portrait" r:id="rId1"/>
  <headerFooter>
    <oddHeader>&amp;L&amp;"Arial,Bold"&amp;8 1:15 PM
&amp;"Arial,Bold"&amp;8 04/06/20
&amp;"Arial,Bold"&amp;8 Accrual Basis&amp;C&amp;"Arial,Bold"&amp;12 Highland Oaks Homeowners Association, Inc.
&amp;"Arial,Bold"&amp;14 Profit &amp;&amp; Loss Prev Year Comparison
&amp;"Arial,Bold"&amp;10 December 31, 2019 through April 6, 2020</oddHead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</dc:creator>
  <cp:lastModifiedBy>Wendy</cp:lastModifiedBy>
  <dcterms:created xsi:type="dcterms:W3CDTF">2020-04-06T18:15:15Z</dcterms:created>
  <dcterms:modified xsi:type="dcterms:W3CDTF">2020-04-06T18:15:16Z</dcterms:modified>
</cp:coreProperties>
</file>